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卷筒直径计算" sheetId="1" state="visible" r:id="rId1"/>
    <sheet xmlns:r="http://schemas.openxmlformats.org/officeDocument/2006/relationships" name="多层缠绕计算" sheetId="2" state="visible" r:id="rId2"/>
    <sheet xmlns:r="http://schemas.openxmlformats.org/officeDocument/2006/relationships" name="容绳量计算" sheetId="3" state="visible" r:id="rId3"/>
    <sheet xmlns:r="http://schemas.openxmlformats.org/officeDocument/2006/relationships" name="钢丝绳匹配" sheetId="4" state="visible" r:id="rId4"/>
    <sheet xmlns:r="http://schemas.openxmlformats.org/officeDocument/2006/relationships" name="使用说明" sheetId="5" state="visible" r:id="rId5"/>
    <sheet xmlns:r="http://schemas.openxmlformats.org/officeDocument/2006/relationships" name="设计案例" sheetId="6" state="visible" r:id="rId6"/>
    <sheet xmlns:r="http://schemas.openxmlformats.org/officeDocument/2006/relationships" name="参考标准" sheetId="7" state="visible" r:id="rId7"/>
    <sheet xmlns:r="http://schemas.openxmlformats.org/officeDocument/2006/relationships" name="签字确认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3A5C"/>
      <sz val="12"/>
    </font>
    <font>
      <b val="1"/>
      <sz val="10"/>
    </font>
    <font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1A3A5C"/>
        <bgColor rgb="001A3A5C"/>
      </patternFill>
    </fill>
    <fill>
      <patternFill patternType="solid">
        <fgColor rgb="00F0F4FF"/>
        <bgColor rgb="00F0F4FF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6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河南克鲁德重工有限公司</t>
        </is>
      </c>
    </row>
    <row r="2">
      <c r="A2" s="2" t="inlineStr">
        <is>
          <t>文件名称：卷筒直径计算</t>
        </is>
      </c>
    </row>
    <row r="4">
      <c r="A4" s="3" t="inlineStr">
        <is>
          <t>序号</t>
        </is>
      </c>
      <c r="B4" s="3" t="inlineStr">
        <is>
          <t>钢丝绳直径mm</t>
        </is>
      </c>
      <c r="C4" s="3" t="inlineStr">
        <is>
          <t>工作级别</t>
        </is>
      </c>
      <c r="D4" s="3" t="inlineStr">
        <is>
          <t>卷筒直径系数</t>
        </is>
      </c>
      <c r="E4" s="3" t="inlineStr">
        <is>
          <t>计算直径mm</t>
        </is>
      </c>
      <c r="F4" s="3" t="inlineStr">
        <is>
          <t>建议直径mm</t>
        </is>
      </c>
      <c r="G4" s="3" t="inlineStr">
        <is>
          <t>安全判定</t>
        </is>
      </c>
    </row>
    <row r="5">
      <c r="A5" s="4" t="n">
        <v>1</v>
      </c>
      <c r="B5" s="4" t="n">
        <v>8</v>
      </c>
      <c r="C5" s="4" t="inlineStr">
        <is>
          <t>M3</t>
        </is>
      </c>
      <c r="D5" s="4" t="n">
        <v>16</v>
      </c>
      <c r="E5" s="4">
        <f>B5*D5</f>
        <v/>
      </c>
      <c r="F5" s="4" t="n">
        <v>160</v>
      </c>
      <c r="G5" s="4">
        <f>IF(E5&gt;=F5,"安全","加大直径")</f>
        <v/>
      </c>
    </row>
    <row r="6">
      <c r="A6" s="5" t="n">
        <v>2</v>
      </c>
      <c r="B6" s="5" t="n">
        <v>10</v>
      </c>
      <c r="C6" s="5" t="inlineStr">
        <is>
          <t>M4</t>
        </is>
      </c>
      <c r="D6" s="5" t="n">
        <v>18</v>
      </c>
      <c r="E6" s="5">
        <f>B6*D6</f>
        <v/>
      </c>
      <c r="F6" s="5" t="n">
        <v>200</v>
      </c>
      <c r="G6" s="5">
        <f>IF(E6&gt;=F6,"安全","加大直径")</f>
        <v/>
      </c>
    </row>
    <row r="7">
      <c r="A7" s="4" t="n">
        <v>3</v>
      </c>
      <c r="B7" s="4" t="n">
        <v>12</v>
      </c>
      <c r="C7" s="4" t="inlineStr">
        <is>
          <t>M5</t>
        </is>
      </c>
      <c r="D7" s="4" t="n">
        <v>20</v>
      </c>
      <c r="E7" s="4">
        <f>B7*D7</f>
        <v/>
      </c>
      <c r="F7" s="4" t="n">
        <v>250</v>
      </c>
      <c r="G7" s="4">
        <f>IF(E7&gt;=F7,"安全","加大直径")</f>
        <v/>
      </c>
    </row>
    <row r="8">
      <c r="A8" s="5" t="n">
        <v>4</v>
      </c>
      <c r="B8" s="5" t="n">
        <v>14</v>
      </c>
      <c r="C8" s="5" t="inlineStr">
        <is>
          <t>M5</t>
        </is>
      </c>
      <c r="D8" s="5" t="n">
        <v>20</v>
      </c>
      <c r="E8" s="5">
        <f>B8*D8</f>
        <v/>
      </c>
      <c r="F8" s="5" t="n">
        <v>300</v>
      </c>
      <c r="G8" s="5">
        <f>IF(E8&gt;=F8,"安全","加大直径")</f>
        <v/>
      </c>
    </row>
    <row r="9">
      <c r="A9" s="4" t="n">
        <v>5</v>
      </c>
      <c r="B9" s="4" t="n">
        <v>16</v>
      </c>
      <c r="C9" s="4" t="inlineStr">
        <is>
          <t>M6</t>
        </is>
      </c>
      <c r="D9" s="4" t="n">
        <v>22.4</v>
      </c>
      <c r="E9" s="4">
        <f>B9*D9</f>
        <v/>
      </c>
      <c r="F9" s="4" t="n">
        <v>360</v>
      </c>
      <c r="G9" s="4">
        <f>IF(E9&gt;=F9,"安全","加大直径")</f>
        <v/>
      </c>
    </row>
    <row r="10">
      <c r="A10" s="5" t="n">
        <v>6</v>
      </c>
      <c r="B10" s="5" t="n">
        <v>18</v>
      </c>
      <c r="C10" s="5" t="inlineStr">
        <is>
          <t>M6</t>
        </is>
      </c>
      <c r="D10" s="5" t="n">
        <v>22.4</v>
      </c>
      <c r="E10" s="5">
        <f>B10*D10</f>
        <v/>
      </c>
      <c r="F10" s="5" t="n">
        <v>400</v>
      </c>
      <c r="G10" s="5">
        <f>IF(E10&gt;=F10,"安全","加大直径")</f>
        <v/>
      </c>
    </row>
    <row r="11">
      <c r="A11" s="4" t="n">
        <v>7</v>
      </c>
      <c r="B11" s="4" t="n">
        <v>20</v>
      </c>
      <c r="C11" s="4" t="inlineStr">
        <is>
          <t>M7</t>
        </is>
      </c>
      <c r="D11" s="4" t="n">
        <v>25</v>
      </c>
      <c r="E11" s="4">
        <f>B11*D11</f>
        <v/>
      </c>
      <c r="F11" s="4" t="n">
        <v>500</v>
      </c>
      <c r="G11" s="4">
        <f>IF(E11&gt;=F11,"安全","加大直径")</f>
        <v/>
      </c>
    </row>
    <row r="12">
      <c r="A12" s="5" t="n">
        <v>8</v>
      </c>
      <c r="B12" s="5" t="n">
        <v>22</v>
      </c>
      <c r="C12" s="5" t="inlineStr">
        <is>
          <t>M7</t>
        </is>
      </c>
      <c r="D12" s="5" t="n">
        <v>25</v>
      </c>
      <c r="E12" s="5">
        <f>B12*D12</f>
        <v/>
      </c>
      <c r="F12" s="5" t="n">
        <v>560</v>
      </c>
      <c r="G12" s="5">
        <f>IF(E12&gt;=F12,"安全","加大直径")</f>
        <v/>
      </c>
    </row>
    <row r="13">
      <c r="A13" s="4" t="n">
        <v>9</v>
      </c>
      <c r="B13" s="4" t="n">
        <v>24</v>
      </c>
      <c r="C13" s="4" t="inlineStr">
        <is>
          <t>M7</t>
        </is>
      </c>
      <c r="D13" s="4" t="n">
        <v>25</v>
      </c>
      <c r="E13" s="4">
        <f>B13*D13</f>
        <v/>
      </c>
      <c r="F13" s="4" t="n">
        <v>600</v>
      </c>
      <c r="G13" s="4">
        <f>IF(E13&gt;=F13,"安全","加大直径")</f>
        <v/>
      </c>
    </row>
    <row r="14">
      <c r="A14" s="5" t="n">
        <v>10</v>
      </c>
      <c r="B14" s="5" t="n">
        <v>28</v>
      </c>
      <c r="C14" s="5" t="inlineStr">
        <is>
          <t>M7</t>
        </is>
      </c>
      <c r="D14" s="5" t="n">
        <v>25</v>
      </c>
      <c r="E14" s="5">
        <f>B14*D14</f>
        <v/>
      </c>
      <c r="F14" s="5" t="n">
        <v>700</v>
      </c>
      <c r="G14" s="5">
        <f>IF(E14&gt;=F14,"安全","加大直径")</f>
        <v/>
      </c>
    </row>
    <row r="15">
      <c r="A15" s="4" t="n">
        <v>11</v>
      </c>
      <c r="B15" s="4" t="n">
        <v>32</v>
      </c>
      <c r="C15" s="4" t="inlineStr">
        <is>
          <t>M8</t>
        </is>
      </c>
      <c r="D15" s="4" t="n">
        <v>28</v>
      </c>
      <c r="E15" s="4">
        <f>B15*D15</f>
        <v/>
      </c>
      <c r="F15" s="4" t="n">
        <v>900</v>
      </c>
      <c r="G15" s="4">
        <f>IF(E15&gt;=F15,"安全","加大直径")</f>
        <v/>
      </c>
    </row>
    <row r="16">
      <c r="A16" s="5" t="n">
        <v>12</v>
      </c>
      <c r="B16" s="5" t="n">
        <v>36</v>
      </c>
      <c r="C16" s="5" t="inlineStr">
        <is>
          <t>M8</t>
        </is>
      </c>
      <c r="D16" s="5" t="n">
        <v>28</v>
      </c>
      <c r="E16" s="5">
        <f>B16*D16</f>
        <v/>
      </c>
      <c r="F16" s="5" t="n">
        <v>1000</v>
      </c>
      <c r="G16" s="5">
        <f>IF(E16&gt;=F16,"安全","加大直径")</f>
        <v/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河南克鲁德重工有限公司</t>
        </is>
      </c>
    </row>
    <row r="2">
      <c r="A2" s="2" t="inlineStr">
        <is>
          <t>文件名称：多层缠绕计算</t>
        </is>
      </c>
    </row>
    <row r="4">
      <c r="A4" s="3" t="inlineStr">
        <is>
          <t>序号</t>
        </is>
      </c>
      <c r="B4" s="3" t="inlineStr">
        <is>
          <t>卷筒直径mm</t>
        </is>
      </c>
      <c r="C4" s="3" t="inlineStr">
        <is>
          <t>卷筒长度mm</t>
        </is>
      </c>
      <c r="D4" s="3" t="inlineStr">
        <is>
          <t>钢丝绳直径mm</t>
        </is>
      </c>
      <c r="E4" s="3" t="inlineStr">
        <is>
          <t>每层圈数</t>
        </is>
      </c>
      <c r="F4" s="3" t="inlineStr">
        <is>
          <t>缠绕层数</t>
        </is>
      </c>
      <c r="G4" s="3" t="inlineStr">
        <is>
          <t>总容绳量m</t>
        </is>
      </c>
    </row>
    <row r="5">
      <c r="A5" s="4" t="n">
        <v>1</v>
      </c>
      <c r="B5" s="4" t="n">
        <v>500</v>
      </c>
      <c r="C5" s="4" t="n">
        <v>800</v>
      </c>
      <c r="D5" s="4" t="n">
        <v>12</v>
      </c>
      <c r="E5" s="4">
        <f>INT(B5/C5)</f>
        <v/>
      </c>
      <c r="F5" s="4">
        <f>B5/C5/2</f>
        <v/>
      </c>
      <c r="G5" s="4">
        <f>D5*E5*F5/1000</f>
        <v/>
      </c>
    </row>
    <row r="6">
      <c r="A6" s="5" t="n">
        <v>2</v>
      </c>
      <c r="B6" s="5" t="n">
        <v>600</v>
      </c>
      <c r="C6" s="5" t="n">
        <v>1000</v>
      </c>
      <c r="D6" s="5" t="n">
        <v>16</v>
      </c>
      <c r="E6" s="5">
        <f>INT(B6/C6)</f>
        <v/>
      </c>
      <c r="F6" s="5">
        <f>B6/C6/2</f>
        <v/>
      </c>
      <c r="G6" s="5">
        <f>D6*E6*F6/1000</f>
        <v/>
      </c>
    </row>
    <row r="7">
      <c r="A7" s="4" t="n">
        <v>3</v>
      </c>
      <c r="B7" s="4" t="n">
        <v>700</v>
      </c>
      <c r="C7" s="4" t="n">
        <v>1200</v>
      </c>
      <c r="D7" s="4" t="n">
        <v>20</v>
      </c>
      <c r="E7" s="4">
        <f>INT(B7/C7)</f>
        <v/>
      </c>
      <c r="F7" s="4">
        <f>B7/C7/2</f>
        <v/>
      </c>
      <c r="G7" s="4">
        <f>D7*E7*F7/1000</f>
        <v/>
      </c>
    </row>
    <row r="8">
      <c r="A8" s="5" t="n">
        <v>4</v>
      </c>
      <c r="B8" s="5" t="n">
        <v>800</v>
      </c>
      <c r="C8" s="5" t="n">
        <v>1500</v>
      </c>
      <c r="D8" s="5" t="n">
        <v>24</v>
      </c>
      <c r="E8" s="5">
        <f>INT(B8/C8)</f>
        <v/>
      </c>
      <c r="F8" s="5">
        <f>B8/C8/2</f>
        <v/>
      </c>
      <c r="G8" s="5">
        <f>D8*E8*F8/1000</f>
        <v/>
      </c>
    </row>
    <row r="9">
      <c r="A9" s="4" t="n">
        <v>5</v>
      </c>
      <c r="B9" s="4" t="inlineStr"/>
      <c r="C9" s="4" t="inlineStr"/>
      <c r="D9" s="4" t="inlineStr"/>
      <c r="E9" s="4" t="inlineStr"/>
      <c r="F9" s="4" t="inlineStr"/>
      <c r="G9" s="4" t="inlineStr"/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9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河南克鲁德重工有限公司</t>
        </is>
      </c>
    </row>
    <row r="2">
      <c r="A2" s="2" t="inlineStr">
        <is>
          <t>文件名称：容绳量计算</t>
        </is>
      </c>
    </row>
    <row r="4">
      <c r="A4" s="3" t="inlineStr">
        <is>
          <t>序号</t>
        </is>
      </c>
      <c r="B4" s="3" t="inlineStr">
        <is>
          <t>起升高度m</t>
        </is>
      </c>
      <c r="C4" s="3" t="inlineStr">
        <is>
          <t>倍率</t>
        </is>
      </c>
      <c r="D4" s="3" t="inlineStr">
        <is>
          <t>安全圈数</t>
        </is>
      </c>
      <c r="E4" s="3" t="inlineStr">
        <is>
          <t>总长度需求m</t>
        </is>
      </c>
      <c r="F4" s="3" t="inlineStr">
        <is>
          <t>卷筒容绳量m</t>
        </is>
      </c>
      <c r="G4" s="3" t="inlineStr">
        <is>
          <t>是否满足</t>
        </is>
      </c>
    </row>
    <row r="5">
      <c r="A5" s="4" t="n">
        <v>1</v>
      </c>
      <c r="B5" s="4" t="n">
        <v>12</v>
      </c>
      <c r="C5" s="4" t="n">
        <v>2</v>
      </c>
      <c r="D5" s="4" t="n">
        <v>3</v>
      </c>
      <c r="E5" s="4">
        <f>B5*C5+D5*3</f>
        <v/>
      </c>
      <c r="F5" s="4">
        <f>E5*F5</f>
        <v/>
      </c>
      <c r="G5" s="4">
        <f>IF(G5&gt;=E5,"满足","不足")</f>
        <v/>
      </c>
    </row>
    <row r="6">
      <c r="A6" s="5" t="n">
        <v>2</v>
      </c>
      <c r="B6" s="5" t="n">
        <v>16</v>
      </c>
      <c r="C6" s="5" t="n">
        <v>2</v>
      </c>
      <c r="D6" s="5" t="n">
        <v>3</v>
      </c>
      <c r="E6" s="5">
        <f>B6*C6+D6*3</f>
        <v/>
      </c>
      <c r="F6" s="5">
        <f>E6*F6</f>
        <v/>
      </c>
      <c r="G6" s="5">
        <f>IF(G6&gt;=E6,"满足","不足")</f>
        <v/>
      </c>
    </row>
    <row r="7">
      <c r="A7" s="4" t="n">
        <v>3</v>
      </c>
      <c r="B7" s="4" t="n">
        <v>20</v>
      </c>
      <c r="C7" s="4" t="n">
        <v>4</v>
      </c>
      <c r="D7" s="4" t="n">
        <v>3</v>
      </c>
      <c r="E7" s="4">
        <f>B7*C7+D7*3</f>
        <v/>
      </c>
      <c r="F7" s="4">
        <f>E7*F7</f>
        <v/>
      </c>
      <c r="G7" s="4">
        <f>IF(G7&gt;=E7,"满足","不足")</f>
        <v/>
      </c>
    </row>
    <row r="8">
      <c r="A8" s="5" t="n">
        <v>4</v>
      </c>
      <c r="B8" s="5" t="n">
        <v>30</v>
      </c>
      <c r="C8" s="5" t="n">
        <v>4</v>
      </c>
      <c r="D8" s="5" t="n">
        <v>3</v>
      </c>
      <c r="E8" s="5">
        <f>B8*C8+D8*3</f>
        <v/>
      </c>
      <c r="F8" s="5">
        <f>E8*F8</f>
        <v/>
      </c>
      <c r="G8" s="5">
        <f>IF(G8&gt;=E8,"满足","不足")</f>
        <v/>
      </c>
    </row>
    <row r="9">
      <c r="A9" s="4" t="n">
        <v>5</v>
      </c>
      <c r="B9" s="4" t="inlineStr"/>
      <c r="C9" s="4" t="inlineStr"/>
      <c r="D9" s="4" t="inlineStr"/>
      <c r="E9" s="4" t="inlineStr"/>
      <c r="F9" s="4" t="inlineStr"/>
      <c r="G9" s="4" t="inlineStr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  <col width="18" customWidth="1" min="7" max="7"/>
  </cols>
  <sheetData>
    <row r="1">
      <c r="A1" s="1" t="inlineStr">
        <is>
          <t>河南克鲁德重工有限公司</t>
        </is>
      </c>
    </row>
    <row r="2">
      <c r="A2" s="2" t="inlineStr">
        <is>
          <t>文件名称：钢丝绳匹配</t>
        </is>
      </c>
    </row>
    <row r="4">
      <c r="A4" s="3" t="inlineStr">
        <is>
          <t>序号</t>
        </is>
      </c>
      <c r="B4" s="3" t="inlineStr">
        <is>
          <t>钢丝绳型号</t>
        </is>
      </c>
      <c r="C4" s="3" t="inlineStr">
        <is>
          <t>直径mm</t>
        </is>
      </c>
      <c r="D4" s="3" t="inlineStr">
        <is>
          <t>最小破断拉力kN</t>
        </is>
      </c>
      <c r="E4" s="3" t="inlineStr">
        <is>
          <t>安全系数</t>
        </is>
      </c>
      <c r="F4" s="3" t="inlineStr">
        <is>
          <t>许用拉力kN</t>
        </is>
      </c>
      <c r="G4" s="3" t="inlineStr">
        <is>
          <t>适用吨位t</t>
        </is>
      </c>
    </row>
    <row r="5">
      <c r="A5" s="4" t="n">
        <v>1</v>
      </c>
      <c r="B5" s="4" t="inlineStr">
        <is>
          <t>6×19+IWR</t>
        </is>
      </c>
      <c r="C5" s="4" t="n">
        <v>12</v>
      </c>
      <c r="D5" s="4" t="n">
        <v>88.90000000000001</v>
      </c>
      <c r="E5" s="4" t="n">
        <v>5</v>
      </c>
      <c r="F5" s="4">
        <f>D5/E5</f>
        <v/>
      </c>
      <c r="G5" s="4">
        <f>F5*0.1*2</f>
        <v/>
      </c>
    </row>
    <row r="6">
      <c r="A6" s="5" t="n">
        <v>2</v>
      </c>
      <c r="B6" s="5" t="inlineStr">
        <is>
          <t>6×19+IWR</t>
        </is>
      </c>
      <c r="C6" s="5" t="n">
        <v>14</v>
      </c>
      <c r="D6" s="5" t="n">
        <v>121</v>
      </c>
      <c r="E6" s="5" t="n">
        <v>5</v>
      </c>
      <c r="F6" s="5">
        <f>D6/E6</f>
        <v/>
      </c>
      <c r="G6" s="5">
        <f>F6*0.1*2</f>
        <v/>
      </c>
    </row>
    <row r="7">
      <c r="A7" s="4" t="n">
        <v>3</v>
      </c>
      <c r="B7" s="4" t="inlineStr">
        <is>
          <t>6×19+IWR</t>
        </is>
      </c>
      <c r="C7" s="4" t="n">
        <v>16</v>
      </c>
      <c r="D7" s="4" t="n">
        <v>158</v>
      </c>
      <c r="E7" s="4" t="n">
        <v>5</v>
      </c>
      <c r="F7" s="4">
        <f>D7/E7</f>
        <v/>
      </c>
      <c r="G7" s="4">
        <f>F7*0.1*2</f>
        <v/>
      </c>
    </row>
    <row r="8">
      <c r="A8" s="5" t="n">
        <v>4</v>
      </c>
      <c r="B8" s="5" t="inlineStr">
        <is>
          <t>6×37+IWR</t>
        </is>
      </c>
      <c r="C8" s="5" t="n">
        <v>18</v>
      </c>
      <c r="D8" s="5" t="n">
        <v>200</v>
      </c>
      <c r="E8" s="5" t="n">
        <v>5.5</v>
      </c>
      <c r="F8" s="5">
        <f>D8/E8</f>
        <v/>
      </c>
      <c r="G8" s="5">
        <f>F8*0.1*2</f>
        <v/>
      </c>
    </row>
    <row r="9">
      <c r="A9" s="4" t="n">
        <v>5</v>
      </c>
      <c r="B9" s="4" t="inlineStr">
        <is>
          <t>6×37+IWR</t>
        </is>
      </c>
      <c r="C9" s="4" t="n">
        <v>20</v>
      </c>
      <c r="D9" s="4" t="n">
        <v>247</v>
      </c>
      <c r="E9" s="4" t="n">
        <v>5.5</v>
      </c>
      <c r="F9" s="4">
        <f>D9/E9</f>
        <v/>
      </c>
      <c r="G9" s="4">
        <f>F9*0.1*2</f>
        <v/>
      </c>
    </row>
    <row r="10">
      <c r="A10" s="5" t="n">
        <v>6</v>
      </c>
      <c r="B10" s="5" t="inlineStr">
        <is>
          <t>6×37+IWR</t>
        </is>
      </c>
      <c r="C10" s="5" t="n">
        <v>22</v>
      </c>
      <c r="D10" s="5" t="n">
        <v>299</v>
      </c>
      <c r="E10" s="5" t="n">
        <v>5.5</v>
      </c>
      <c r="F10" s="5">
        <f>D10/E10</f>
        <v/>
      </c>
      <c r="G10" s="5">
        <f>F10*0.1*2</f>
        <v/>
      </c>
    </row>
    <row r="11">
      <c r="A11" s="4" t="n">
        <v>7</v>
      </c>
      <c r="B11" s="4" t="inlineStr">
        <is>
          <t>6×37+IWR</t>
        </is>
      </c>
      <c r="C11" s="4" t="n">
        <v>24</v>
      </c>
      <c r="D11" s="4" t="n">
        <v>354</v>
      </c>
      <c r="E11" s="4" t="n">
        <v>5.5</v>
      </c>
      <c r="F11" s="4">
        <f>D11/E11</f>
        <v/>
      </c>
      <c r="G11" s="4">
        <f>F11*0.1*2</f>
        <v/>
      </c>
    </row>
    <row r="12">
      <c r="A12" s="5" t="n">
        <v>8</v>
      </c>
      <c r="B12" s="5" t="inlineStr">
        <is>
          <t>6×37+IWR</t>
        </is>
      </c>
      <c r="C12" s="5" t="n">
        <v>26</v>
      </c>
      <c r="D12" s="5" t="n">
        <v>416</v>
      </c>
      <c r="E12" s="5" t="n">
        <v>6</v>
      </c>
      <c r="F12" s="5">
        <f>D12/E12</f>
        <v/>
      </c>
      <c r="G12" s="5">
        <f>F12*0.1*2</f>
        <v/>
      </c>
    </row>
    <row r="13">
      <c r="A13" s="4" t="n">
        <v>9</v>
      </c>
      <c r="B13" s="4" t="inlineStr">
        <is>
          <t>6×37+IWR</t>
        </is>
      </c>
      <c r="C13" s="4" t="n">
        <v>28</v>
      </c>
      <c r="D13" s="4" t="n">
        <v>482</v>
      </c>
      <c r="E13" s="4" t="n">
        <v>6</v>
      </c>
      <c r="F13" s="4">
        <f>D13/E13</f>
        <v/>
      </c>
      <c r="G13" s="4">
        <f>F13*0.1*2</f>
        <v/>
      </c>
    </row>
    <row r="14">
      <c r="A14" s="5" t="n">
        <v>10</v>
      </c>
      <c r="B14" s="5" t="inlineStr">
        <is>
          <t>6×37+IWR</t>
        </is>
      </c>
      <c r="C14" s="5" t="n">
        <v>32</v>
      </c>
      <c r="D14" s="5" t="n">
        <v>604</v>
      </c>
      <c r="E14" s="5" t="n">
        <v>6</v>
      </c>
      <c r="F14" s="5">
        <f>D14/E14</f>
        <v/>
      </c>
      <c r="G14" s="5">
        <f>F14*0.1*2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河南克鲁德重工有限公司</t>
        </is>
      </c>
    </row>
    <row r="2">
      <c r="A2" s="2" t="inlineStr">
        <is>
          <t>文件名称：使用说明</t>
        </is>
      </c>
    </row>
    <row r="4">
      <c r="A4" s="3" t="inlineStr">
        <is>
          <t>序号</t>
        </is>
      </c>
      <c r="B4" s="3" t="inlineStr">
        <is>
          <t>功能模块</t>
        </is>
      </c>
      <c r="C4" s="3" t="inlineStr">
        <is>
          <t>操作说明</t>
        </is>
      </c>
      <c r="D4" s="3" t="inlineStr">
        <is>
          <t>注意事项</t>
        </is>
      </c>
    </row>
    <row r="5">
      <c r="A5" s="4" t="n">
        <v>1</v>
      </c>
      <c r="B5" s="4" t="inlineStr">
        <is>
          <t>卷筒直径计算</t>
        </is>
      </c>
      <c r="C5" s="4" t="inlineStr">
        <is>
          <t>输入钢丝绳直径和工作级别，自动计算建议卷筒直径</t>
        </is>
      </c>
      <c r="D5" s="4" t="inlineStr">
        <is>
          <t>卷筒直径须大于计算最小值</t>
        </is>
      </c>
    </row>
    <row r="6">
      <c r="A6" s="5" t="n">
        <v>2</v>
      </c>
      <c r="B6" s="5" t="inlineStr">
        <is>
          <t>多层缠绕计算</t>
        </is>
      </c>
      <c r="C6" s="5" t="inlineStr">
        <is>
          <t>输入卷筒尺寸和钢丝绳直径，自动计算容绳量</t>
        </is>
      </c>
      <c r="D6" s="5" t="inlineStr">
        <is>
          <t>缠绕层数不宜超过4层</t>
        </is>
      </c>
    </row>
    <row r="7">
      <c r="A7" s="4" t="n">
        <v>3</v>
      </c>
      <c r="B7" s="4" t="inlineStr">
        <is>
          <t>容绳量校核</t>
        </is>
      </c>
      <c r="C7" s="4" t="inlineStr">
        <is>
          <t>输入起升高度和倍率，校核容绳量是否满足</t>
        </is>
      </c>
      <c r="D7" s="4" t="inlineStr">
        <is>
          <t>安全圈数不少于3圈</t>
        </is>
      </c>
    </row>
    <row r="8">
      <c r="A8" s="5" t="n">
        <v>4</v>
      </c>
      <c r="B8" s="5" t="inlineStr">
        <is>
          <t>钢丝绳匹配</t>
        </is>
      </c>
      <c r="C8" s="5" t="inlineStr">
        <is>
          <t>输入钢丝绳型号，自动计算许用拉力</t>
        </is>
      </c>
      <c r="D8" s="5" t="inlineStr">
        <is>
          <t>安全系数按工作级别选取</t>
        </is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河南克鲁德重工有限公司</t>
        </is>
      </c>
    </row>
    <row r="2">
      <c r="A2" s="2" t="inlineStr">
        <is>
          <t>文件名称：设计案例</t>
        </is>
      </c>
    </row>
    <row r="4">
      <c r="A4" s="3" t="inlineStr">
        <is>
          <t>序号</t>
        </is>
      </c>
      <c r="B4" s="3" t="inlineStr">
        <is>
          <t>案例名称</t>
        </is>
      </c>
      <c r="C4" s="3" t="inlineStr">
        <is>
          <t>输入参数</t>
        </is>
      </c>
      <c r="D4" s="3" t="inlineStr">
        <is>
          <t>计算结果</t>
        </is>
      </c>
      <c r="E4" s="3" t="inlineStr">
        <is>
          <t>选型结论</t>
        </is>
      </c>
    </row>
    <row r="5">
      <c r="A5" s="4" t="n">
        <v>1</v>
      </c>
      <c r="B5" s="4" t="inlineStr">
        <is>
          <t>QD20t桥式起重机</t>
        </is>
      </c>
      <c r="C5" s="4" t="inlineStr">
        <is>
          <t>钢丝绳20mm, M6级, 起升高度16m</t>
        </is>
      </c>
      <c r="D5" s="4" t="inlineStr">
        <is>
          <t>卷筒直径≥450mm, 容绳量≥70m</t>
        </is>
      </c>
      <c r="E5" s="4" t="inlineStr">
        <is>
          <t>选Φ500×1200卷筒</t>
        </is>
      </c>
    </row>
    <row r="6">
      <c r="A6" s="5" t="n">
        <v>2</v>
      </c>
      <c r="B6" s="5" t="inlineStr">
        <is>
          <t>MH10t门式起重机</t>
        </is>
      </c>
      <c r="C6" s="5" t="inlineStr">
        <is>
          <t>钢丝绳18mm, M5级, 起升高度12m</t>
        </is>
      </c>
      <c r="D6" s="5" t="inlineStr">
        <is>
          <t>卷筒直径≥360mm, 容绳量≥50m</t>
        </is>
      </c>
      <c r="E6" s="5" t="inlineStr">
        <is>
          <t>选Φ400×1000卷筒</t>
        </is>
      </c>
    </row>
    <row r="7">
      <c r="A7" s="4" t="n">
        <v>3</v>
      </c>
      <c r="B7" s="4" t="inlineStr"/>
      <c r="C7" s="4" t="inlineStr"/>
      <c r="D7" s="4" t="inlineStr"/>
      <c r="E7" s="4" t="inlineStr"/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18" customWidth="1" min="4" max="4"/>
  </cols>
  <sheetData>
    <row r="1">
      <c r="A1" s="1" t="inlineStr">
        <is>
          <t>河南克鲁德重工有限公司</t>
        </is>
      </c>
    </row>
    <row r="2">
      <c r="A2" s="2" t="inlineStr">
        <is>
          <t>文件名称：参考标准</t>
        </is>
      </c>
    </row>
    <row r="4">
      <c r="A4" s="3" t="inlineStr">
        <is>
          <t>序号</t>
        </is>
      </c>
      <c r="B4" s="3" t="inlineStr">
        <is>
          <t>标准编号</t>
        </is>
      </c>
      <c r="C4" s="3" t="inlineStr">
        <is>
          <t>标准名称</t>
        </is>
      </c>
      <c r="D4" s="3" t="inlineStr">
        <is>
          <t>相关条款</t>
        </is>
      </c>
    </row>
    <row r="5">
      <c r="A5" s="4" t="n">
        <v>1</v>
      </c>
      <c r="B5" s="4" t="inlineStr">
        <is>
          <t>GB/T 3811-2008</t>
        </is>
      </c>
      <c r="C5" s="4" t="inlineStr">
        <is>
          <t>起重机设计规范</t>
        </is>
      </c>
      <c r="D5" s="4" t="inlineStr">
        <is>
          <t>第5.4节卷筒设计</t>
        </is>
      </c>
    </row>
    <row r="6">
      <c r="A6" s="5" t="n">
        <v>2</v>
      </c>
      <c r="B6" s="5" t="inlineStr">
        <is>
          <t>GB/T 5972-2016</t>
        </is>
      </c>
      <c r="C6" s="5" t="inlineStr">
        <is>
          <t>起重机用钢丝绳检验和报废规范</t>
        </is>
      </c>
      <c r="D6" s="5" t="inlineStr">
        <is>
          <t>第4节钢丝绳选用</t>
        </is>
      </c>
    </row>
    <row r="7">
      <c r="A7" s="4" t="n">
        <v>3</v>
      </c>
      <c r="B7" s="4" t="inlineStr">
        <is>
          <t>JB/T 9006-2014</t>
        </is>
      </c>
      <c r="C7" s="4" t="inlineStr">
        <is>
          <t>起重机用铸造卷筒</t>
        </is>
      </c>
      <c r="D7" s="4" t="inlineStr">
        <is>
          <t>卷筒尺寸系列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5"/>
  <sheetViews>
    <sheetView workbookViewId="0">
      <selection activeCell="A1" sqref="A1"/>
    </sheetView>
  </sheetViews>
  <sheetFormatPr baseColWidth="8" defaultRowHeight="15"/>
  <cols>
    <col width="6" customWidth="1" min="1" max="1"/>
    <col width="18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>
      <c r="A1" s="1" t="inlineStr">
        <is>
          <t>河南克鲁德重工有限公司</t>
        </is>
      </c>
    </row>
    <row r="2">
      <c r="A2" s="2" t="inlineStr">
        <is>
          <t>文件名称：签字确认</t>
        </is>
      </c>
    </row>
    <row r="4">
      <c r="A4" s="3" t="inlineStr">
        <is>
          <t>序号</t>
        </is>
      </c>
      <c r="B4" s="3" t="inlineStr">
        <is>
          <t>设计人</t>
        </is>
      </c>
      <c r="C4" s="3" t="inlineStr">
        <is>
          <t>审核人</t>
        </is>
      </c>
      <c r="D4" s="3" t="inlineStr">
        <is>
          <t>批准人</t>
        </is>
      </c>
      <c r="E4" s="3" t="inlineStr">
        <is>
          <t>设计日期</t>
        </is>
      </c>
      <c r="F4" s="3" t="inlineStr">
        <is>
          <t>版本</t>
        </is>
      </c>
    </row>
    <row r="5">
      <c r="A5" s="4" t="n">
        <v>1</v>
      </c>
      <c r="B5" s="4" t="inlineStr"/>
      <c r="C5" s="4" t="inlineStr"/>
      <c r="D5" s="4" t="inlineStr"/>
      <c r="E5" s="4" t="inlineStr"/>
      <c r="F5" s="4" t="inlineStr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2026-05-31T23:51:59Z</dcterms:created>
  <dcterms:modified xmlns:dcterms="http://purl.org/dc/terms/" xmlns:xsi="http://www.w3.org/2001/XMLSchema-instance" xsi:type="dcterms:W3CDTF">2026-05-31T23:51:59Z</dcterms:modified>
</cp:coreProperties>
</file>